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Tarifa de Remuneração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3" i="1"/>
  <c r="G16"/>
  <c r="H15"/>
  <c r="C31"/>
  <c r="H12"/>
  <c r="H14"/>
  <c r="H18"/>
  <c r="G24"/>
  <c r="H24" s="1"/>
  <c r="H16"/>
  <c r="H9"/>
  <c r="H8"/>
  <c r="H7"/>
  <c r="C41" l="1"/>
  <c r="H26"/>
  <c r="H25"/>
  <c r="H22"/>
  <c r="H19"/>
  <c r="H17"/>
  <c r="H13"/>
  <c r="H23" l="1"/>
  <c r="H28" s="1"/>
  <c r="J14" l="1"/>
  <c r="J15"/>
  <c r="H31"/>
  <c r="J8"/>
  <c r="J9"/>
  <c r="J12"/>
  <c r="J16"/>
  <c r="J18"/>
  <c r="J24"/>
  <c r="J7"/>
  <c r="J13"/>
  <c r="J17"/>
  <c r="J19"/>
  <c r="J22"/>
  <c r="J25"/>
  <c r="J26"/>
  <c r="J23"/>
  <c r="H32" l="1"/>
  <c r="H33" s="1"/>
  <c r="J28"/>
  <c r="H35" l="1"/>
  <c r="H39" s="1"/>
</calcChain>
</file>

<file path=xl/sharedStrings.xml><?xml version="1.0" encoding="utf-8"?>
<sst xmlns="http://schemas.openxmlformats.org/spreadsheetml/2006/main" count="67" uniqueCount="56">
  <si>
    <t>Planilha de Cálculo</t>
  </si>
  <si>
    <t>Item</t>
  </si>
  <si>
    <t>Unidade</t>
  </si>
  <si>
    <t>Coef. Básico</t>
  </si>
  <si>
    <t>Preço Unit. (R$)</t>
  </si>
  <si>
    <t>Custo Km (R$/Km)</t>
  </si>
  <si>
    <t xml:space="preserve">  Percentual      do  Custo     ( % )</t>
  </si>
  <si>
    <t>A</t>
  </si>
  <si>
    <t>Custos Variáveis com a Produção</t>
  </si>
  <si>
    <t>1. Combustível</t>
  </si>
  <si>
    <t>(Km/litro)</t>
  </si>
  <si>
    <t>2. Oleos e Lubrificantes</t>
  </si>
  <si>
    <t>3. Rodagem</t>
  </si>
  <si>
    <t>(Km/pneu)</t>
  </si>
  <si>
    <t>B</t>
  </si>
  <si>
    <t>Custos Variáveis com a Frota</t>
  </si>
  <si>
    <t>4. Manutenção</t>
  </si>
  <si>
    <t>5. Pessoal de Operação</t>
  </si>
  <si>
    <t>(homens/mês)</t>
  </si>
  <si>
    <t>(%/pessoal de operação)</t>
  </si>
  <si>
    <t>(R$/viagem)</t>
  </si>
  <si>
    <t>(R$/mês)</t>
  </si>
  <si>
    <t>C</t>
  </si>
  <si>
    <t>Custos Fixos</t>
  </si>
  <si>
    <t>(% veículos/ano)</t>
  </si>
  <si>
    <t>(R$/ano)</t>
  </si>
  <si>
    <t xml:space="preserve"> CUSTO TOTAL ( sem tributos )</t>
  </si>
  <si>
    <t>Custo Total</t>
  </si>
  <si>
    <t>(R$/Km)</t>
  </si>
  <si>
    <t>Bilhetagem/Monitoramento</t>
  </si>
  <si>
    <t>Percurso Médio Mensal</t>
  </si>
  <si>
    <t>(Km/veículo.mês)</t>
  </si>
  <si>
    <t>Administração</t>
  </si>
  <si>
    <t>Tributos</t>
  </si>
  <si>
    <t>(%)</t>
  </si>
  <si>
    <t>Custo Final</t>
  </si>
  <si>
    <t>Passageiros / mês</t>
  </si>
  <si>
    <t>KM / mês</t>
  </si>
  <si>
    <t>IPK</t>
  </si>
  <si>
    <t>Tributos + Bilhetagem</t>
  </si>
  <si>
    <t>Adminstração</t>
  </si>
  <si>
    <t>(% veículo/mês)</t>
  </si>
  <si>
    <t>Tarifa de Remuneração</t>
  </si>
  <si>
    <t>(R$)</t>
  </si>
  <si>
    <t>(funcionários/mês)</t>
  </si>
  <si>
    <t>6. Pessoal de Fiscalização</t>
  </si>
  <si>
    <t>7. Pessoal de Manutenção</t>
  </si>
  <si>
    <t>8. Encargos Sociais</t>
  </si>
  <si>
    <t>9. Vale Refeição</t>
  </si>
  <si>
    <t>10. Pedágio</t>
  </si>
  <si>
    <t>11. Despesas Gerais</t>
  </si>
  <si>
    <t>12. Depreciação de Veículos</t>
  </si>
  <si>
    <t>13. Remuneração do Capital</t>
  </si>
  <si>
    <t>14. IPVA</t>
  </si>
  <si>
    <t>15. Seguro Obrigatório</t>
  </si>
  <si>
    <t>16. CRLV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</si>
</sst>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mm/yy"/>
    <numFmt numFmtId="165" formatCode="#,##0.0000"/>
    <numFmt numFmtId="166" formatCode="0.0"/>
    <numFmt numFmtId="167" formatCode="#,##0.000"/>
    <numFmt numFmtId="168" formatCode="0.0000"/>
    <numFmt numFmtId="169" formatCode="0.000"/>
    <numFmt numFmtId="170" formatCode="_(* #,##0_);_(* \(#,##0\);_(* &quot;-&quot;??_);_(@_)"/>
    <numFmt numFmtId="171" formatCode="_(* #,##0.0000_);_(* \(#,##0.0000\);_(* &quot;-&quot;??_);_(@_)"/>
  </numFmts>
  <fonts count="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9" fontId="4" fillId="0" borderId="0" applyBorder="0" applyProtection="0"/>
    <xf numFmtId="43" fontId="4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/>
    <xf numFmtId="165" fontId="1" fillId="0" borderId="0" xfId="0" applyNumberFormat="1" applyFont="1"/>
    <xf numFmtId="0" fontId="1" fillId="0" borderId="0" xfId="0" applyFont="1" applyAlignment="1">
      <alignment horizontal="right"/>
    </xf>
    <xf numFmtId="4" fontId="1" fillId="0" borderId="0" xfId="0" applyNumberFormat="1" applyFont="1"/>
    <xf numFmtId="10" fontId="1" fillId="0" borderId="0" xfId="1" applyNumberFormat="1" applyFont="1" applyBorder="1" applyAlignment="1" applyProtection="1"/>
    <xf numFmtId="3" fontId="1" fillId="0" borderId="0" xfId="0" applyNumberFormat="1" applyFont="1"/>
    <xf numFmtId="2" fontId="1" fillId="0" borderId="0" xfId="0" applyNumberFormat="1" applyFont="1"/>
    <xf numFmtId="165" fontId="3" fillId="0" borderId="0" xfId="0" applyNumberFormat="1" applyFont="1"/>
    <xf numFmtId="10" fontId="3" fillId="0" borderId="0" xfId="0" applyNumberFormat="1" applyFont="1"/>
    <xf numFmtId="0" fontId="3" fillId="0" borderId="0" xfId="0" applyFont="1" applyAlignment="1">
      <alignment horizontal="right"/>
    </xf>
    <xf numFmtId="3" fontId="1" fillId="0" borderId="0" xfId="0" applyNumberFormat="1" applyFont="1" applyAlignment="1">
      <alignment horizontal="center"/>
    </xf>
    <xf numFmtId="169" fontId="1" fillId="0" borderId="0" xfId="0" applyNumberFormat="1" applyFont="1"/>
    <xf numFmtId="2" fontId="1" fillId="0" borderId="0" xfId="0" applyNumberFormat="1" applyFont="1" applyFill="1" applyAlignment="1">
      <alignment horizontal="center"/>
    </xf>
    <xf numFmtId="170" fontId="1" fillId="0" borderId="0" xfId="2" applyNumberFormat="1" applyFont="1"/>
    <xf numFmtId="10" fontId="1" fillId="0" borderId="0" xfId="1" applyNumberFormat="1" applyFont="1" applyFill="1" applyBorder="1" applyAlignment="1" applyProtection="1"/>
    <xf numFmtId="0" fontId="1" fillId="0" borderId="0" xfId="0" applyFont="1" applyFill="1"/>
    <xf numFmtId="0" fontId="1" fillId="0" borderId="0" xfId="0" applyFont="1" applyBorder="1"/>
    <xf numFmtId="0" fontId="3" fillId="0" borderId="0" xfId="0" applyFont="1" applyBorder="1" applyAlignment="1">
      <alignment wrapText="1"/>
    </xf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165" fontId="1" fillId="0" borderId="0" xfId="0" applyNumberFormat="1" applyFont="1" applyFill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1" fillId="0" borderId="0" xfId="0" applyFont="1" applyProtection="1">
      <protection locked="0"/>
    </xf>
    <xf numFmtId="165" fontId="1" fillId="0" borderId="0" xfId="0" applyNumberFormat="1" applyFont="1" applyProtection="1"/>
    <xf numFmtId="168" fontId="1" fillId="0" borderId="0" xfId="0" applyNumberFormat="1" applyFont="1" applyProtection="1"/>
    <xf numFmtId="168" fontId="5" fillId="0" borderId="0" xfId="0" applyNumberFormat="1" applyFont="1" applyProtection="1"/>
    <xf numFmtId="0" fontId="1" fillId="0" borderId="1" xfId="0" applyFont="1" applyBorder="1" applyProtection="1"/>
    <xf numFmtId="0" fontId="1" fillId="0" borderId="0" xfId="0" applyFont="1" applyProtection="1"/>
    <xf numFmtId="2" fontId="1" fillId="0" borderId="0" xfId="0" applyNumberFormat="1" applyFont="1" applyProtection="1"/>
    <xf numFmtId="2" fontId="5" fillId="0" borderId="0" xfId="0" applyNumberFormat="1" applyFont="1" applyProtection="1"/>
    <xf numFmtId="166" fontId="1" fillId="2" borderId="0" xfId="0" applyNumberFormat="1" applyFont="1" applyFill="1" applyProtection="1">
      <protection locked="0"/>
    </xf>
    <xf numFmtId="165" fontId="1" fillId="2" borderId="0" xfId="0" applyNumberFormat="1" applyFont="1" applyFill="1" applyProtection="1">
      <protection locked="0"/>
    </xf>
    <xf numFmtId="3" fontId="1" fillId="2" borderId="0" xfId="0" applyNumberFormat="1" applyFont="1" applyFill="1" applyProtection="1">
      <protection locked="0"/>
    </xf>
    <xf numFmtId="167" fontId="1" fillId="2" borderId="0" xfId="0" applyNumberFormat="1" applyFont="1" applyFill="1" applyProtection="1">
      <protection locked="0"/>
    </xf>
    <xf numFmtId="4" fontId="1" fillId="2" borderId="0" xfId="0" applyNumberFormat="1" applyFont="1" applyFill="1" applyProtection="1">
      <protection locked="0"/>
    </xf>
    <xf numFmtId="171" fontId="1" fillId="2" borderId="0" xfId="2" applyNumberFormat="1" applyFont="1" applyFill="1" applyBorder="1" applyAlignment="1" applyProtection="1">
      <protection locked="0"/>
    </xf>
    <xf numFmtId="2" fontId="1" fillId="2" borderId="0" xfId="0" applyNumberFormat="1" applyFont="1" applyFill="1" applyProtection="1">
      <protection locked="0"/>
    </xf>
    <xf numFmtId="10" fontId="1" fillId="2" borderId="0" xfId="1" applyNumberFormat="1" applyFont="1" applyFill="1" applyBorder="1" applyAlignment="1" applyProtection="1">
      <protection locked="0"/>
    </xf>
    <xf numFmtId="2" fontId="1" fillId="2" borderId="0" xfId="0" applyNumberFormat="1" applyFont="1" applyFill="1" applyAlignment="1" applyProtection="1">
      <alignment horizontal="center"/>
      <protection locked="0"/>
    </xf>
    <xf numFmtId="4" fontId="1" fillId="0" borderId="0" xfId="0" applyNumberFormat="1" applyFont="1" applyProtection="1"/>
    <xf numFmtId="3" fontId="1" fillId="0" borderId="0" xfId="0" applyNumberFormat="1" applyFont="1" applyAlignment="1" applyProtection="1">
      <alignment horizontal="center"/>
    </xf>
  </cellXfs>
  <cellStyles count="3">
    <cellStyle name="Normal" xfId="0" builtinId="0"/>
    <cellStyle name="Porcentagem" xfId="1" builtinId="5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Q47"/>
  <sheetViews>
    <sheetView tabSelected="1" zoomScale="90" zoomScaleNormal="90" workbookViewId="0"/>
  </sheetViews>
  <sheetFormatPr defaultRowHeight="15"/>
  <cols>
    <col min="1" max="1" width="3.140625" style="1" customWidth="1"/>
    <col min="2" max="2" width="27.5703125" style="2" customWidth="1"/>
    <col min="3" max="3" width="12.85546875" style="2" customWidth="1"/>
    <col min="4" max="4" width="24.28515625" style="2" customWidth="1"/>
    <col min="5" max="5" width="6" style="2" customWidth="1"/>
    <col min="6" max="6" width="14.5703125" style="2" customWidth="1"/>
    <col min="7" max="7" width="14.28515625" style="2" customWidth="1"/>
    <col min="8" max="8" width="14" style="2" customWidth="1"/>
    <col min="9" max="9" width="2.5703125" style="2" customWidth="1"/>
    <col min="10" max="10" width="11.5703125" style="2" customWidth="1"/>
    <col min="11" max="11" width="6.5703125" style="2" customWidth="1"/>
    <col min="12" max="12" width="9.7109375" style="2" customWidth="1"/>
    <col min="13" max="1005" width="9.140625" style="2" customWidth="1"/>
  </cols>
  <sheetData>
    <row r="1" spans="1:12" ht="20.25">
      <c r="B1" s="3" t="s">
        <v>0</v>
      </c>
    </row>
    <row r="2" spans="1:12">
      <c r="B2" s="4"/>
    </row>
    <row r="3" spans="1:12">
      <c r="A3" s="5"/>
      <c r="B3" s="6"/>
      <c r="C3" s="6"/>
      <c r="D3" s="6"/>
      <c r="E3" s="6"/>
      <c r="F3" s="6"/>
      <c r="G3" s="6"/>
      <c r="H3" s="6"/>
      <c r="I3" s="6"/>
      <c r="J3" s="7"/>
      <c r="K3" s="6"/>
      <c r="L3" s="31"/>
    </row>
    <row r="4" spans="1:12" ht="42.6" customHeight="1">
      <c r="A4" s="8"/>
      <c r="B4" s="9" t="s">
        <v>1</v>
      </c>
      <c r="C4" s="9"/>
      <c r="D4" s="10" t="s">
        <v>2</v>
      </c>
      <c r="E4" s="10"/>
      <c r="F4" s="10" t="s">
        <v>3</v>
      </c>
      <c r="G4" s="11" t="s">
        <v>4</v>
      </c>
      <c r="H4" s="11" t="s">
        <v>5</v>
      </c>
      <c r="I4" s="12"/>
      <c r="J4" s="12" t="s">
        <v>6</v>
      </c>
      <c r="K4" s="13"/>
      <c r="L4" s="32"/>
    </row>
    <row r="6" spans="1:12">
      <c r="A6" s="14" t="s">
        <v>7</v>
      </c>
      <c r="B6" s="15" t="s">
        <v>8</v>
      </c>
      <c r="C6" s="15"/>
      <c r="H6" s="16"/>
    </row>
    <row r="7" spans="1:12">
      <c r="B7" s="2" t="s">
        <v>9</v>
      </c>
      <c r="D7" s="17" t="s">
        <v>10</v>
      </c>
      <c r="E7" s="17"/>
      <c r="F7" s="47"/>
      <c r="G7" s="48"/>
      <c r="H7" s="16" t="e">
        <f>(1/F7)*G7</f>
        <v>#DIV/0!</v>
      </c>
      <c r="I7" s="18"/>
      <c r="J7" s="19" t="e">
        <f>H7/$H$28</f>
        <v>#DIV/0!</v>
      </c>
    </row>
    <row r="8" spans="1:12">
      <c r="B8" s="2" t="s">
        <v>11</v>
      </c>
      <c r="D8" s="17" t="s">
        <v>10</v>
      </c>
      <c r="E8" s="17"/>
      <c r="F8" s="49"/>
      <c r="G8" s="50"/>
      <c r="H8" s="16" t="e">
        <f>(1/F8)*G8</f>
        <v>#DIV/0!</v>
      </c>
      <c r="I8" s="18"/>
      <c r="J8" s="19" t="e">
        <f>H8/$H$28</f>
        <v>#DIV/0!</v>
      </c>
    </row>
    <row r="9" spans="1:12">
      <c r="B9" s="2" t="s">
        <v>12</v>
      </c>
      <c r="D9" s="17" t="s">
        <v>13</v>
      </c>
      <c r="E9" s="17"/>
      <c r="F9" s="49"/>
      <c r="G9" s="51"/>
      <c r="H9" s="16" t="e">
        <f>(6*G9)/F9</f>
        <v>#DIV/0!</v>
      </c>
      <c r="I9" s="18"/>
      <c r="J9" s="19" t="e">
        <f>H9/$H$28</f>
        <v>#DIV/0!</v>
      </c>
    </row>
    <row r="10" spans="1:12">
      <c r="D10" s="17"/>
      <c r="E10" s="17"/>
    </row>
    <row r="11" spans="1:12">
      <c r="A11" s="14" t="s">
        <v>14</v>
      </c>
      <c r="B11" s="15" t="s">
        <v>15</v>
      </c>
      <c r="C11" s="15"/>
      <c r="D11" s="17"/>
      <c r="E11" s="17"/>
    </row>
    <row r="12" spans="1:12">
      <c r="B12" s="2" t="s">
        <v>16</v>
      </c>
      <c r="D12" s="17" t="s">
        <v>41</v>
      </c>
      <c r="E12" s="17"/>
      <c r="F12" s="52"/>
      <c r="G12" s="51"/>
      <c r="H12" s="16">
        <f>((F12*G12)/100)/C31</f>
        <v>0</v>
      </c>
      <c r="I12" s="18"/>
      <c r="J12" s="19" t="e">
        <f t="shared" ref="J12:J19" si="0">H12/$H$28</f>
        <v>#DIV/0!</v>
      </c>
    </row>
    <row r="13" spans="1:12">
      <c r="B13" s="30" t="s">
        <v>17</v>
      </c>
      <c r="D13" s="17" t="s">
        <v>18</v>
      </c>
      <c r="E13" s="17"/>
      <c r="F13" s="53"/>
      <c r="G13" s="51"/>
      <c r="H13" s="16">
        <f>F13*G13/C$31</f>
        <v>0</v>
      </c>
      <c r="I13" s="18"/>
      <c r="J13" s="19" t="e">
        <f t="shared" si="0"/>
        <v>#DIV/0!</v>
      </c>
    </row>
    <row r="14" spans="1:12">
      <c r="B14" s="30" t="s">
        <v>45</v>
      </c>
      <c r="D14" s="17" t="s">
        <v>18</v>
      </c>
      <c r="E14" s="17"/>
      <c r="F14" s="53"/>
      <c r="G14" s="51"/>
      <c r="H14" s="16">
        <f>F14*G14/C$31</f>
        <v>0</v>
      </c>
      <c r="I14" s="18"/>
      <c r="J14" s="19" t="e">
        <f t="shared" si="0"/>
        <v>#DIV/0!</v>
      </c>
    </row>
    <row r="15" spans="1:12">
      <c r="B15" s="30" t="s">
        <v>46</v>
      </c>
      <c r="D15" s="17" t="s">
        <v>18</v>
      </c>
      <c r="E15" s="17"/>
      <c r="F15" s="53"/>
      <c r="G15" s="51"/>
      <c r="H15" s="16">
        <f>F15*G15/C$31</f>
        <v>0</v>
      </c>
      <c r="I15" s="18"/>
      <c r="J15" s="19" t="e">
        <f t="shared" ref="J15" si="1">H15/$H$28</f>
        <v>#DIV/0!</v>
      </c>
    </row>
    <row r="16" spans="1:12">
      <c r="B16" s="2" t="s">
        <v>47</v>
      </c>
      <c r="D16" s="17" t="s">
        <v>19</v>
      </c>
      <c r="E16" s="17"/>
      <c r="F16" s="54"/>
      <c r="G16" s="18">
        <f>G14+G13+G15</f>
        <v>0</v>
      </c>
      <c r="H16" s="16">
        <f>F16*G16/C$31</f>
        <v>0</v>
      </c>
      <c r="I16" s="18"/>
      <c r="J16" s="19" t="e">
        <f t="shared" si="0"/>
        <v>#DIV/0!</v>
      </c>
    </row>
    <row r="17" spans="1:12">
      <c r="B17" s="2" t="s">
        <v>48</v>
      </c>
      <c r="D17" s="17" t="s">
        <v>44</v>
      </c>
      <c r="E17" s="17"/>
      <c r="F17" s="53"/>
      <c r="G17" s="51"/>
      <c r="H17" s="16">
        <f>F17*G17/C$31</f>
        <v>0</v>
      </c>
      <c r="I17" s="18"/>
      <c r="J17" s="19" t="e">
        <f t="shared" si="0"/>
        <v>#DIV/0!</v>
      </c>
    </row>
    <row r="18" spans="1:12">
      <c r="B18" s="2" t="s">
        <v>49</v>
      </c>
      <c r="D18" s="17" t="s">
        <v>20</v>
      </c>
      <c r="E18" s="17"/>
      <c r="F18" s="53"/>
      <c r="G18" s="51"/>
      <c r="H18" s="16">
        <f>(G18*F18)/C31</f>
        <v>0</v>
      </c>
      <c r="I18" s="18"/>
      <c r="J18" s="19" t="e">
        <f t="shared" si="0"/>
        <v>#DIV/0!</v>
      </c>
    </row>
    <row r="19" spans="1:12">
      <c r="B19" s="30" t="s">
        <v>50</v>
      </c>
      <c r="C19" s="30"/>
      <c r="D19" s="33" t="s">
        <v>21</v>
      </c>
      <c r="E19" s="33"/>
      <c r="F19" s="47"/>
      <c r="G19" s="51"/>
      <c r="H19" s="35">
        <f>(F19*G19/C$31)</f>
        <v>0</v>
      </c>
      <c r="I19" s="34"/>
      <c r="J19" s="29" t="e">
        <f t="shared" si="0"/>
        <v>#DIV/0!</v>
      </c>
    </row>
    <row r="20" spans="1:12">
      <c r="D20" s="17"/>
      <c r="E20" s="17"/>
      <c r="F20" s="39"/>
    </row>
    <row r="21" spans="1:12">
      <c r="A21" s="14" t="s">
        <v>22</v>
      </c>
      <c r="B21" s="15" t="s">
        <v>23</v>
      </c>
      <c r="C21" s="15"/>
      <c r="D21" s="17"/>
      <c r="E21" s="17"/>
      <c r="F21" s="39"/>
    </row>
    <row r="22" spans="1:12">
      <c r="B22" s="2" t="s">
        <v>51</v>
      </c>
      <c r="D22" s="17" t="s">
        <v>24</v>
      </c>
      <c r="E22" s="17"/>
      <c r="F22" s="54"/>
      <c r="G22" s="51"/>
      <c r="H22" s="16">
        <f>(F22*G22/C$31)/12</f>
        <v>0</v>
      </c>
      <c r="I22" s="18"/>
      <c r="J22" s="19" t="e">
        <f>H22/$H$28</f>
        <v>#DIV/0!</v>
      </c>
    </row>
    <row r="23" spans="1:12">
      <c r="B23" s="2" t="s">
        <v>52</v>
      </c>
      <c r="D23" s="17" t="s">
        <v>24</v>
      </c>
      <c r="E23" s="17"/>
      <c r="F23" s="54"/>
      <c r="G23" s="56">
        <f>G22</f>
        <v>0</v>
      </c>
      <c r="H23" s="16">
        <f>(F23*G23/C$31)/12</f>
        <v>0</v>
      </c>
      <c r="I23" s="18"/>
      <c r="J23" s="19" t="e">
        <f>H23/$H$28</f>
        <v>#DIV/0!</v>
      </c>
    </row>
    <row r="24" spans="1:12">
      <c r="B24" s="2" t="s">
        <v>53</v>
      </c>
      <c r="D24" s="17" t="s">
        <v>24</v>
      </c>
      <c r="E24" s="17"/>
      <c r="F24" s="54"/>
      <c r="G24" s="56">
        <f>G22</f>
        <v>0</v>
      </c>
      <c r="H24" s="16">
        <f>(F24*G24/C$31)/12</f>
        <v>0</v>
      </c>
      <c r="I24" s="18"/>
      <c r="J24" s="19" t="e">
        <f>H24/$H$28</f>
        <v>#DIV/0!</v>
      </c>
    </row>
    <row r="25" spans="1:12">
      <c r="B25" s="2" t="s">
        <v>54</v>
      </c>
      <c r="D25" s="17" t="s">
        <v>25</v>
      </c>
      <c r="E25" s="17"/>
      <c r="F25" s="53"/>
      <c r="G25" s="51"/>
      <c r="H25" s="16">
        <f>(F25*G25/C$31)/12</f>
        <v>0</v>
      </c>
      <c r="I25" s="18"/>
      <c r="J25" s="19" t="e">
        <f>H25/$H$28</f>
        <v>#DIV/0!</v>
      </c>
    </row>
    <row r="26" spans="1:12">
      <c r="B26" s="2" t="s">
        <v>55</v>
      </c>
      <c r="D26" s="17" t="s">
        <v>25</v>
      </c>
      <c r="E26" s="17"/>
      <c r="F26" s="53"/>
      <c r="G26" s="51"/>
      <c r="H26" s="16">
        <f>(F26*G26/C$31)/12</f>
        <v>0</v>
      </c>
      <c r="I26" s="18"/>
      <c r="J26" s="19" t="e">
        <f>H26/$H$28</f>
        <v>#DIV/0!</v>
      </c>
    </row>
    <row r="28" spans="1:12">
      <c r="D28" s="14" t="s">
        <v>26</v>
      </c>
      <c r="H28" s="22" t="e">
        <f>SUM(H7:H27)</f>
        <v>#DIV/0!</v>
      </c>
      <c r="I28" s="18"/>
      <c r="J28" s="23" t="e">
        <f>SUM(J7:J26)</f>
        <v>#DIV/0!</v>
      </c>
    </row>
    <row r="29" spans="1:12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2">
      <c r="L30" s="31"/>
    </row>
    <row r="31" spans="1:12">
      <c r="B31" s="14" t="s">
        <v>30</v>
      </c>
      <c r="C31" s="57">
        <f>C39/14</f>
        <v>5021.4285714285716</v>
      </c>
      <c r="D31" s="2" t="s">
        <v>31</v>
      </c>
      <c r="G31" s="24" t="s">
        <v>27</v>
      </c>
      <c r="H31" s="40" t="e">
        <f>H28</f>
        <v>#DIV/0!</v>
      </c>
      <c r="I31" s="18"/>
      <c r="J31" s="2" t="s">
        <v>28</v>
      </c>
    </row>
    <row r="32" spans="1:12">
      <c r="B32" s="14"/>
      <c r="C32" s="25"/>
      <c r="G32" s="24" t="s">
        <v>32</v>
      </c>
      <c r="H32" s="40" t="e">
        <f>H31*C33/100</f>
        <v>#DIV/0!</v>
      </c>
      <c r="I32" s="18"/>
      <c r="J32" s="2" t="s">
        <v>28</v>
      </c>
    </row>
    <row r="33" spans="1:12">
      <c r="B33" s="36" t="s">
        <v>40</v>
      </c>
      <c r="C33" s="55"/>
      <c r="D33" s="2" t="s">
        <v>34</v>
      </c>
      <c r="G33" s="24" t="s">
        <v>39</v>
      </c>
      <c r="H33" s="40" t="e">
        <f>(H$31+H$32)*((100/(100-(C$34+C$35)))-1)</f>
        <v>#DIV/0!</v>
      </c>
      <c r="I33" s="18"/>
      <c r="J33" s="2" t="s">
        <v>28</v>
      </c>
    </row>
    <row r="34" spans="1:12">
      <c r="B34" s="14" t="s">
        <v>29</v>
      </c>
      <c r="C34" s="55"/>
      <c r="D34" s="2" t="s">
        <v>34</v>
      </c>
      <c r="G34" s="24"/>
      <c r="H34" s="41"/>
    </row>
    <row r="35" spans="1:12">
      <c r="B35" s="14" t="s">
        <v>33</v>
      </c>
      <c r="C35" s="27">
        <v>5.5</v>
      </c>
      <c r="D35" s="2" t="s">
        <v>34</v>
      </c>
      <c r="G35" s="24" t="s">
        <v>35</v>
      </c>
      <c r="H35" s="42" t="e">
        <f>SUM(H31:H33)</f>
        <v>#DIV/0!</v>
      </c>
      <c r="J35" s="2" t="s">
        <v>28</v>
      </c>
    </row>
    <row r="36" spans="1:12">
      <c r="A36" s="5"/>
      <c r="B36" s="6"/>
      <c r="C36" s="6"/>
      <c r="D36" s="6"/>
      <c r="E36" s="6"/>
      <c r="F36" s="6"/>
      <c r="G36" s="6"/>
      <c r="H36" s="43"/>
      <c r="I36" s="6"/>
      <c r="J36" s="6"/>
      <c r="K36" s="6"/>
    </row>
    <row r="37" spans="1:12" ht="15.75" thickTop="1">
      <c r="H37" s="44"/>
    </row>
    <row r="38" spans="1:12">
      <c r="B38" s="38" t="s">
        <v>36</v>
      </c>
      <c r="C38" s="28">
        <v>40000</v>
      </c>
      <c r="G38" s="17"/>
      <c r="H38" s="45"/>
    </row>
    <row r="39" spans="1:12">
      <c r="B39" s="38" t="s">
        <v>37</v>
      </c>
      <c r="C39" s="28">
        <v>70300</v>
      </c>
      <c r="F39" s="37"/>
      <c r="G39" s="38" t="s">
        <v>42</v>
      </c>
      <c r="H39" s="46" t="e">
        <f>H$35/C$41</f>
        <v>#DIV/0!</v>
      </c>
      <c r="J39" s="2" t="s">
        <v>43</v>
      </c>
      <c r="L39" s="31"/>
    </row>
    <row r="40" spans="1:12">
      <c r="B40" s="37"/>
      <c r="H40" s="21"/>
    </row>
    <row r="41" spans="1:12">
      <c r="B41" s="38" t="s">
        <v>38</v>
      </c>
      <c r="C41" s="26">
        <f>C38/C39</f>
        <v>0.56899004267425324</v>
      </c>
    </row>
    <row r="42" spans="1:12" ht="15.75" thickBot="1">
      <c r="A42" s="5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2" ht="15.75" thickTop="1">
      <c r="B43" s="17"/>
      <c r="C43" s="21"/>
    </row>
    <row r="45" spans="1:12">
      <c r="B45" s="17"/>
      <c r="C45" s="21"/>
      <c r="D45" s="20"/>
    </row>
    <row r="47" spans="1:12">
      <c r="B47" s="17"/>
      <c r="C47" s="18"/>
    </row>
  </sheetData>
  <sheetProtection password="D884" sheet="1" objects="1" scenarios="1"/>
  <pageMargins left="0.54027777777777797" right="0.47986111111111102" top="0.78749999999999998" bottom="0.35" header="0.51180555555555496" footer="0.51180555555555496"/>
  <pageSetup paperSize="9" scale="79" firstPageNumber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LibreOffice/5.2.7.2$Windows_x86 LibreOffice_project/2b7f1e640c46ceb28adf43ee075a6e8b8439ed10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Tarifa de Remuneração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</dc:creator>
  <dc:description/>
  <cp:lastModifiedBy>GMD</cp:lastModifiedBy>
  <cp:revision>6</cp:revision>
  <cp:lastPrinted>2017-12-20T11:55:40Z</cp:lastPrinted>
  <dcterms:created xsi:type="dcterms:W3CDTF">2017-01-16T15:00:10Z</dcterms:created>
  <dcterms:modified xsi:type="dcterms:W3CDTF">2017-12-20T12:32:20Z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